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Общак\Закупки\2023\Кушетка\"/>
    </mc:Choice>
  </mc:AlternateContent>
  <bookViews>
    <workbookView xWindow="0" yWindow="0" windowWidth="28800" windowHeight="11835" firstSheet="1" activeTab="1"/>
  </bookViews>
  <sheets>
    <sheet name="Лист1" sheetId="1" state="hidden" r:id="rId1"/>
    <sheet name="расчет" sheetId="2" r:id="rId2"/>
    <sheet name="множество" sheetId="3" state="hidden" r:id="rId3"/>
  </sheets>
  <definedNames>
    <definedName name="_xlnm.Print_Area" localSheetId="1">расчет!$A$1:$J$27</definedName>
  </definedNames>
  <calcPr calcId="152511" refMode="R1C1"/>
</workbook>
</file>

<file path=xl/calcChain.xml><?xml version="1.0" encoding="utf-8"?>
<calcChain xmlns="http://schemas.openxmlformats.org/spreadsheetml/2006/main">
  <c r="H17" i="2" l="1"/>
  <c r="D7" i="2" l="1"/>
  <c r="I18" i="2" l="1"/>
  <c r="G6" i="3"/>
  <c r="H20" i="3" s="1"/>
  <c r="H6" i="3" s="1"/>
  <c r="I6" i="3" s="1"/>
  <c r="G7" i="3"/>
  <c r="H21" i="3" s="1"/>
  <c r="H7" i="3" s="1"/>
  <c r="I7" i="3" s="1"/>
  <c r="G8" i="3"/>
  <c r="H22" i="3" s="1"/>
  <c r="H8" i="3" s="1"/>
  <c r="I8" i="3" s="1"/>
  <c r="G9" i="3"/>
  <c r="H23" i="3" s="1"/>
  <c r="H9" i="3" s="1"/>
  <c r="I9" i="3" s="1"/>
  <c r="G10" i="3"/>
  <c r="H24" i="3" s="1"/>
  <c r="H10" i="3" s="1"/>
  <c r="I10" i="3" s="1"/>
  <c r="G11" i="3"/>
  <c r="H25" i="3" s="1"/>
  <c r="H11" i="3" s="1"/>
  <c r="I11" i="3" s="1"/>
  <c r="G12" i="3"/>
  <c r="H26" i="3" s="1"/>
  <c r="H12" i="3" s="1"/>
  <c r="I12" i="3" s="1"/>
  <c r="G13" i="3"/>
  <c r="H27" i="3" s="1"/>
  <c r="H13" i="3" s="1"/>
  <c r="I13" i="3" s="1"/>
  <c r="G14" i="3"/>
  <c r="H28" i="3" s="1"/>
  <c r="H14" i="3" s="1"/>
  <c r="I14" i="3" s="1"/>
  <c r="G15" i="3"/>
  <c r="H29" i="3" s="1"/>
  <c r="H15" i="3" s="1"/>
  <c r="I15" i="3" s="1"/>
  <c r="G16" i="3"/>
  <c r="H30" i="3" s="1"/>
  <c r="H16" i="3" s="1"/>
  <c r="I16" i="3" s="1"/>
  <c r="G17" i="3"/>
  <c r="H31" i="3" s="1"/>
  <c r="H17" i="3" s="1"/>
  <c r="I17" i="3" s="1"/>
  <c r="H32" i="3"/>
  <c r="G5" i="3"/>
  <c r="H19" i="3" s="1"/>
  <c r="H5" i="3" s="1"/>
  <c r="I5" i="3" s="1"/>
  <c r="G20" i="2"/>
  <c r="G19" i="2"/>
  <c r="D4" i="1"/>
  <c r="E4" i="1" s="1"/>
  <c r="F4" i="1" s="1"/>
  <c r="G4" i="1" s="1"/>
  <c r="I17" i="2" l="1"/>
  <c r="J17" i="2" s="1"/>
  <c r="H18" i="3"/>
  <c r="I18" i="3" s="1"/>
</calcChain>
</file>

<file path=xl/sharedStrings.xml><?xml version="1.0" encoding="utf-8"?>
<sst xmlns="http://schemas.openxmlformats.org/spreadsheetml/2006/main" count="66" uniqueCount="45">
  <si>
    <t>№1</t>
  </si>
  <si>
    <t>№2</t>
  </si>
  <si>
    <t>№3</t>
  </si>
  <si>
    <t>средняя</t>
  </si>
  <si>
    <t>отклонение</t>
  </si>
  <si>
    <t>расчет</t>
  </si>
  <si>
    <t>коэффициент вариации</t>
  </si>
  <si>
    <t>При значении коэффициента вариации менее 33 % совокупность ценовых значений является однородной. Если коэффициент вариации превышает 33 %, совокупность значений, используемых в расчете при определении начальной (максимальной) цены, считается неоднородной. В этом случае, как правило, из выборки исключают максимальные и минимальные значения.</t>
  </si>
  <si>
    <t>Обоснование начальной (максимальной) цены контракта</t>
  </si>
  <si>
    <t xml:space="preserve">Основные характеристики объекта закупки   </t>
  </si>
  <si>
    <t xml:space="preserve">Используемый метод определения НМЦК с обоснованием:      </t>
  </si>
  <si>
    <t>Метод сопоставимых рыночных цен (анализа рынка)</t>
  </si>
  <si>
    <t xml:space="preserve">Расчет НМЦК </t>
  </si>
  <si>
    <t xml:space="preserve">Характеристика  ценовой информации   </t>
  </si>
  <si>
    <t xml:space="preserve">Цена единицы продукции, указанная в источнике №1, (руб.)            </t>
  </si>
  <si>
    <t xml:space="preserve">Цена единицы продукции, указанная в источнике №2, (руб.)            </t>
  </si>
  <si>
    <t xml:space="preserve">Цена единицы продукции, указанная в источнике №3, (руб.)            </t>
  </si>
  <si>
    <t xml:space="preserve">Средняя арифметическая величина цены единицы продукции     </t>
  </si>
  <si>
    <t xml:space="preserve">Среднее квадратичное отклонение  </t>
  </si>
  <si>
    <t xml:space="preserve">По исходным данным  </t>
  </si>
  <si>
    <t xml:space="preserve">      </t>
  </si>
  <si>
    <t>исп.</t>
  </si>
  <si>
    <t xml:space="preserve">Дата подготовки обоснования НМЦК:            </t>
  </si>
  <si>
    <t xml:space="preserve">К-во (объем) продукции    </t>
  </si>
  <si>
    <t xml:space="preserve">Коэффициент вариации(%)*    </t>
  </si>
  <si>
    <t>*При значении коэффициента вариации менее 33 % совокупность ценовых значений является однородной. Если коэффициент вариации превышает 33 %, совокупность значений, используемых в расчете при определении начальной (максимальной) цены, считается неоднородной. В этом случае, как правило, из выборки исключают максимальные и минимальные значения.</t>
  </si>
  <si>
    <r>
      <t xml:space="preserve">     </t>
    </r>
    <r>
      <rPr>
        <b/>
        <sz val="14"/>
        <rFont val="Times New Roman"/>
        <family val="1"/>
        <charset val="204"/>
      </rPr>
      <t>Расчет начальной (максимальной) цены контракта методом сопоставимых рыночных цен (анализа рынка)</t>
    </r>
    <r>
      <rPr>
        <sz val="14"/>
        <rFont val="Times New Roman"/>
        <family val="1"/>
        <charset val="204"/>
      </rPr>
      <t xml:space="preserve">                     </t>
    </r>
  </si>
  <si>
    <t>Покупатель</t>
  </si>
  <si>
    <t>№ п/п</t>
  </si>
  <si>
    <t xml:space="preserve">Цена единицы продукции, указанная в источнике №4, (руб.)            </t>
  </si>
  <si>
    <t xml:space="preserve">Цена единицы продукции, указанная в источнике №5, (руб.)            </t>
  </si>
  <si>
    <t xml:space="preserve">Коэффициент вариации (%)*    </t>
  </si>
  <si>
    <t>Наименование организации-поставщика (источник № 5)</t>
  </si>
  <si>
    <t>Наименование организации-поставщика (источник № 1)</t>
  </si>
  <si>
    <t>Наименование организации-поставщика (источник № 2)</t>
  </si>
  <si>
    <t>Наименование организации-поставщика (источник № 3)</t>
  </si>
  <si>
    <t>Наименование организации-поставщика (источник № 4)</t>
  </si>
  <si>
    <t>ЧУЗ  Поликлиника «РЖД-Медицина» г. Ноябрьск»</t>
  </si>
  <si>
    <t>закупка медицинского оборудования</t>
  </si>
  <si>
    <t xml:space="preserve">Ведущий экономист________________/И.И. Доронина/                                      </t>
  </si>
  <si>
    <t xml:space="preserve">Поставщик №1 </t>
  </si>
  <si>
    <t xml:space="preserve">Поставщик №2 </t>
  </si>
  <si>
    <t xml:space="preserve">Поставщик №3 </t>
  </si>
  <si>
    <t xml:space="preserve">"18" сентября 2023г. </t>
  </si>
  <si>
    <t>Стул медицинский СТ-2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</si>
</sst>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0" xfId="0" applyFont="1"/>
    <xf numFmtId="164" fontId="5" fillId="0" borderId="0" xfId="0" applyNumberFormat="1" applyFont="1" applyBorder="1" applyAlignment="1">
      <alignment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top" shrinkToFit="1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13</xdr:row>
      <xdr:rowOff>68580</xdr:rowOff>
    </xdr:from>
    <xdr:to>
      <xdr:col>3</xdr:col>
      <xdr:colOff>8709</xdr:colOff>
      <xdr:row>17</xdr:row>
      <xdr:rowOff>3266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" y="3284220"/>
          <a:ext cx="1974669" cy="6662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workbookViewId="0">
      <selection activeCell="A4" sqref="A4"/>
    </sheetView>
  </sheetViews>
  <sheetFormatPr defaultRowHeight="15" x14ac:dyDescent="0.25"/>
  <cols>
    <col min="1" max="4" width="10.42578125" bestFit="1" customWidth="1"/>
    <col min="5" max="5" width="9.5703125" customWidth="1"/>
    <col min="6" max="7" width="17.42578125" customWidth="1"/>
  </cols>
  <sheetData>
    <row r="3" spans="1:7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9" t="s">
        <v>5</v>
      </c>
      <c r="F3" s="2" t="s">
        <v>4</v>
      </c>
      <c r="G3" s="5" t="s">
        <v>6</v>
      </c>
    </row>
    <row r="4" spans="1:7" s="4" customFormat="1" x14ac:dyDescent="0.25">
      <c r="A4" s="3">
        <v>501160</v>
      </c>
      <c r="B4" s="3">
        <v>591950</v>
      </c>
      <c r="C4" s="3">
        <v>550860</v>
      </c>
      <c r="D4" s="3">
        <f>SUM(A4:C4)/3</f>
        <v>547990</v>
      </c>
      <c r="E4" s="8">
        <f>(POWER(D4-A4,2)+POWER(D4-B4,2)+POWER(D4-C4,2))/2</f>
        <v>2066883700</v>
      </c>
      <c r="F4" s="7">
        <f>SQRT(E4)</f>
        <v>45462.992642367921</v>
      </c>
      <c r="G4" s="6">
        <f>F4/D4*100</f>
        <v>8.2963179332411023</v>
      </c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9" spans="1:7" ht="84.6" customHeight="1" x14ac:dyDescent="0.25">
      <c r="A9" s="28" t="s">
        <v>7</v>
      </c>
      <c r="B9" s="28"/>
      <c r="C9" s="28"/>
      <c r="D9" s="28"/>
      <c r="E9" s="28"/>
      <c r="F9" s="28"/>
      <c r="G9" s="28"/>
    </row>
    <row r="10" spans="1:7" x14ac:dyDescent="0.25">
      <c r="D10" s="4"/>
    </row>
  </sheetData>
  <mergeCells count="1">
    <mergeCell ref="A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7"/>
  <sheetViews>
    <sheetView tabSelected="1" zoomScale="80" zoomScaleNormal="80" workbookViewId="0">
      <selection activeCell="D5" sqref="D5:H5"/>
    </sheetView>
  </sheetViews>
  <sheetFormatPr defaultColWidth="8.85546875" defaultRowHeight="18.75" x14ac:dyDescent="0.3"/>
  <cols>
    <col min="1" max="1" width="30.140625" style="21" customWidth="1"/>
    <col min="2" max="2" width="13.5703125" style="21" customWidth="1"/>
    <col min="3" max="3" width="22.7109375" style="21" customWidth="1"/>
    <col min="4" max="8" width="20" style="21" customWidth="1"/>
    <col min="9" max="9" width="16.85546875" style="21" customWidth="1"/>
    <col min="10" max="10" width="14.42578125" style="21" customWidth="1"/>
    <col min="11" max="16384" width="8.85546875" style="10"/>
  </cols>
  <sheetData>
    <row r="1" spans="1:113" x14ac:dyDescent="0.3">
      <c r="A1" s="35" t="s">
        <v>8</v>
      </c>
      <c r="B1" s="35"/>
      <c r="C1" s="35"/>
      <c r="D1" s="35"/>
      <c r="E1" s="35"/>
      <c r="F1" s="35"/>
      <c r="G1" s="35"/>
      <c r="H1" s="35"/>
    </row>
    <row r="2" spans="1:113" x14ac:dyDescent="0.3">
      <c r="A2" s="35" t="s">
        <v>38</v>
      </c>
      <c r="B2" s="35"/>
      <c r="C2" s="35"/>
      <c r="D2" s="35"/>
      <c r="E2" s="35"/>
      <c r="F2" s="35"/>
      <c r="G2" s="35"/>
      <c r="H2" s="35"/>
    </row>
    <row r="3" spans="1:113" x14ac:dyDescent="0.3">
      <c r="A3" s="22"/>
    </row>
    <row r="4" spans="1:113" ht="37.35" customHeight="1" x14ac:dyDescent="0.3">
      <c r="A4" s="29" t="s">
        <v>27</v>
      </c>
      <c r="B4" s="29"/>
      <c r="C4" s="29"/>
      <c r="D4" s="29" t="s">
        <v>37</v>
      </c>
      <c r="E4" s="29"/>
      <c r="F4" s="29"/>
      <c r="G4" s="29"/>
      <c r="H4" s="29"/>
    </row>
    <row r="5" spans="1:113" ht="74.25" customHeight="1" x14ac:dyDescent="0.3">
      <c r="A5" s="29" t="s">
        <v>9</v>
      </c>
      <c r="B5" s="29"/>
      <c r="C5" s="29"/>
      <c r="D5" s="29" t="s">
        <v>44</v>
      </c>
      <c r="E5" s="29"/>
      <c r="F5" s="29"/>
      <c r="G5" s="29"/>
      <c r="H5" s="29"/>
    </row>
    <row r="6" spans="1:113" ht="37.35" customHeight="1" x14ac:dyDescent="0.3">
      <c r="A6" s="29" t="s">
        <v>10</v>
      </c>
      <c r="B6" s="29"/>
      <c r="C6" s="29"/>
      <c r="D6" s="29" t="s">
        <v>11</v>
      </c>
      <c r="E6" s="29"/>
      <c r="F6" s="29"/>
      <c r="G6" s="29"/>
      <c r="H6" s="29"/>
    </row>
    <row r="7" spans="1:113" ht="36.75" customHeight="1" x14ac:dyDescent="0.3">
      <c r="A7" s="29" t="s">
        <v>12</v>
      </c>
      <c r="B7" s="29"/>
      <c r="C7" s="29"/>
      <c r="D7" s="33">
        <f>H17</f>
        <v>6433.333333333333</v>
      </c>
      <c r="E7" s="29"/>
      <c r="F7" s="29"/>
      <c r="G7" s="29"/>
      <c r="H7" s="29"/>
    </row>
    <row r="8" spans="1:113" ht="18.600000000000001" customHeight="1" x14ac:dyDescent="0.3">
      <c r="A8" s="29" t="s">
        <v>22</v>
      </c>
      <c r="B8" s="29"/>
      <c r="C8" s="29"/>
      <c r="D8" s="33"/>
      <c r="E8" s="29"/>
      <c r="F8" s="29"/>
      <c r="G8" s="29"/>
      <c r="H8" s="29"/>
      <c r="DI8" s="11"/>
    </row>
    <row r="9" spans="1:113" ht="18.600000000000001" customHeight="1" x14ac:dyDescent="0.3">
      <c r="A9" s="29" t="s">
        <v>33</v>
      </c>
      <c r="B9" s="29"/>
      <c r="C9" s="29"/>
      <c r="D9" s="30" t="s">
        <v>40</v>
      </c>
      <c r="E9" s="31"/>
      <c r="F9" s="31"/>
      <c r="G9" s="31"/>
      <c r="H9" s="31"/>
      <c r="DI9" s="11"/>
    </row>
    <row r="10" spans="1:113" ht="18.600000000000001" customHeight="1" x14ac:dyDescent="0.3">
      <c r="A10" s="29" t="s">
        <v>34</v>
      </c>
      <c r="B10" s="29"/>
      <c r="C10" s="29"/>
      <c r="D10" s="30" t="s">
        <v>41</v>
      </c>
      <c r="E10" s="31"/>
      <c r="F10" s="31"/>
      <c r="G10" s="31"/>
      <c r="H10" s="31"/>
      <c r="DI10" s="11"/>
    </row>
    <row r="11" spans="1:113" ht="18.600000000000001" customHeight="1" x14ac:dyDescent="0.3">
      <c r="A11" s="29" t="s">
        <v>35</v>
      </c>
      <c r="B11" s="29"/>
      <c r="C11" s="29"/>
      <c r="D11" s="30" t="s">
        <v>42</v>
      </c>
      <c r="E11" s="31"/>
      <c r="F11" s="31"/>
      <c r="G11" s="31"/>
      <c r="H11" s="31"/>
      <c r="DI11" s="11"/>
    </row>
    <row r="12" spans="1:113" ht="18.600000000000001" customHeight="1" x14ac:dyDescent="0.3">
      <c r="A12" s="29" t="s">
        <v>36</v>
      </c>
      <c r="B12" s="29"/>
      <c r="C12" s="29"/>
      <c r="D12" s="30"/>
      <c r="E12" s="31"/>
      <c r="F12" s="31"/>
      <c r="G12" s="31"/>
      <c r="H12" s="31"/>
      <c r="DI12" s="11"/>
    </row>
    <row r="13" spans="1:113" ht="18.600000000000001" customHeight="1" x14ac:dyDescent="0.3">
      <c r="A13" s="29" t="s">
        <v>32</v>
      </c>
      <c r="B13" s="29"/>
      <c r="C13" s="29"/>
      <c r="D13" s="30"/>
      <c r="E13" s="31"/>
      <c r="F13" s="31"/>
      <c r="G13" s="31"/>
      <c r="H13" s="31"/>
      <c r="DI13" s="11"/>
    </row>
    <row r="14" spans="1:113" x14ac:dyDescent="0.3">
      <c r="A14" s="23"/>
    </row>
    <row r="15" spans="1:113" x14ac:dyDescent="0.3">
      <c r="A15" s="34" t="s">
        <v>26</v>
      </c>
      <c r="B15" s="34"/>
      <c r="C15" s="34"/>
      <c r="D15" s="34"/>
      <c r="E15" s="34"/>
      <c r="F15" s="34"/>
      <c r="G15" s="34"/>
      <c r="H15" s="34"/>
    </row>
    <row r="16" spans="1:113" ht="93" customHeight="1" x14ac:dyDescent="0.3">
      <c r="A16" s="24" t="s">
        <v>13</v>
      </c>
      <c r="B16" s="24" t="s">
        <v>23</v>
      </c>
      <c r="C16" s="20" t="s">
        <v>14</v>
      </c>
      <c r="D16" s="20" t="s">
        <v>15</v>
      </c>
      <c r="E16" s="20" t="s">
        <v>16</v>
      </c>
      <c r="F16" s="20" t="s">
        <v>29</v>
      </c>
      <c r="G16" s="20" t="s">
        <v>30</v>
      </c>
      <c r="H16" s="20" t="s">
        <v>17</v>
      </c>
      <c r="I16" s="20" t="s">
        <v>18</v>
      </c>
      <c r="J16" s="20" t="s">
        <v>31</v>
      </c>
    </row>
    <row r="17" spans="1:10" ht="35.450000000000003" customHeight="1" x14ac:dyDescent="0.3">
      <c r="A17" s="19" t="s">
        <v>19</v>
      </c>
      <c r="B17" s="14">
        <v>1</v>
      </c>
      <c r="C17" s="15">
        <v>6490</v>
      </c>
      <c r="D17" s="15">
        <v>5910</v>
      </c>
      <c r="E17" s="15">
        <v>6900</v>
      </c>
      <c r="F17" s="15"/>
      <c r="G17" s="15"/>
      <c r="H17" s="15">
        <f>SUM(C17:G17)/3</f>
        <v>6433.333333333333</v>
      </c>
      <c r="I17" s="15">
        <f>SQRT(I18)</f>
        <v>4562.6314288528229</v>
      </c>
      <c r="J17" s="15">
        <f>I17/H17*100</f>
        <v>70.921732054707093</v>
      </c>
    </row>
    <row r="18" spans="1:10" ht="35.450000000000003" customHeight="1" x14ac:dyDescent="0.3">
      <c r="I18" s="25">
        <f>(POWER(H17-C17,2)+POWER(H17-D17,2)+POWER(H17-E17,2)+POWER(H17-F17,2)+POWER(H17-G17,2))/4</f>
        <v>20817605.555555552</v>
      </c>
    </row>
    <row r="19" spans="1:10" x14ac:dyDescent="0.3">
      <c r="A19" s="26"/>
      <c r="G19" s="25">
        <f>(POWER(F17-C17,2)+POWER(F17-D17,2)+POWER(F17-E17,2))/2</f>
        <v>62329100</v>
      </c>
    </row>
    <row r="20" spans="1:10" x14ac:dyDescent="0.3">
      <c r="A20" s="26"/>
      <c r="G20" s="25">
        <f>(POWER(F18-C18,2)+POWER(F18-D18,2)+POWER(F18-E18,2))/2</f>
        <v>0</v>
      </c>
    </row>
    <row r="21" spans="1:10" ht="54" customHeight="1" x14ac:dyDescent="0.3">
      <c r="A21" s="32" t="s">
        <v>25</v>
      </c>
      <c r="B21" s="32"/>
      <c r="C21" s="32"/>
      <c r="D21" s="32"/>
      <c r="E21" s="32"/>
      <c r="F21" s="32"/>
      <c r="G21" s="32"/>
      <c r="H21" s="32"/>
    </row>
    <row r="22" spans="1:10" x14ac:dyDescent="0.3">
      <c r="A22" s="26"/>
    </row>
    <row r="23" spans="1:10" x14ac:dyDescent="0.3">
      <c r="A23" s="26"/>
    </row>
    <row r="24" spans="1:10" x14ac:dyDescent="0.3">
      <c r="A24" s="26" t="s">
        <v>21</v>
      </c>
    </row>
    <row r="25" spans="1:10" x14ac:dyDescent="0.3">
      <c r="A25" s="23" t="s">
        <v>39</v>
      </c>
      <c r="B25" s="23"/>
    </row>
    <row r="26" spans="1:10" x14ac:dyDescent="0.3">
      <c r="A26" s="27"/>
    </row>
    <row r="27" spans="1:10" x14ac:dyDescent="0.3">
      <c r="A27" s="27" t="s">
        <v>43</v>
      </c>
    </row>
  </sheetData>
  <mergeCells count="24">
    <mergeCell ref="A1:H1"/>
    <mergeCell ref="A2:H2"/>
    <mergeCell ref="D5:H5"/>
    <mergeCell ref="D6:H6"/>
    <mergeCell ref="D7:H7"/>
    <mergeCell ref="A5:C5"/>
    <mergeCell ref="A6:C6"/>
    <mergeCell ref="A7:C7"/>
    <mergeCell ref="A13:C13"/>
    <mergeCell ref="D13:H13"/>
    <mergeCell ref="A4:C4"/>
    <mergeCell ref="D4:H4"/>
    <mergeCell ref="A21:H21"/>
    <mergeCell ref="A8:C8"/>
    <mergeCell ref="D8:H8"/>
    <mergeCell ref="A15:H15"/>
    <mergeCell ref="A9:C9"/>
    <mergeCell ref="D9:H9"/>
    <mergeCell ref="A12:C12"/>
    <mergeCell ref="D10:H10"/>
    <mergeCell ref="A10:C10"/>
    <mergeCell ref="A11:C11"/>
    <mergeCell ref="D11:H11"/>
    <mergeCell ref="D12:H12"/>
  </mergeCells>
  <pageMargins left="0.11811023622047245" right="0.11811023622047245" top="0.35433070866141736" bottom="0.35433070866141736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2"/>
  <sheetViews>
    <sheetView zoomScale="80" zoomScaleNormal="80" workbookViewId="0">
      <selection activeCell="I5" sqref="I5"/>
    </sheetView>
  </sheetViews>
  <sheetFormatPr defaultRowHeight="15" x14ac:dyDescent="0.25"/>
  <cols>
    <col min="2" max="2" width="26.85546875" customWidth="1"/>
    <col min="3" max="3" width="5.140625" customWidth="1"/>
    <col min="4" max="9" width="20" customWidth="1"/>
  </cols>
  <sheetData>
    <row r="4" spans="1:9" ht="93.75" x14ac:dyDescent="0.25">
      <c r="A4" s="17" t="s">
        <v>28</v>
      </c>
      <c r="B4" s="17" t="s">
        <v>13</v>
      </c>
      <c r="C4" s="18" t="s">
        <v>23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24</v>
      </c>
    </row>
    <row r="5" spans="1:9" ht="37.5" x14ac:dyDescent="0.25">
      <c r="A5" s="12">
        <v>1</v>
      </c>
      <c r="B5" s="13" t="s">
        <v>19</v>
      </c>
      <c r="C5" s="14"/>
      <c r="D5" s="15">
        <v>3240</v>
      </c>
      <c r="E5" s="15">
        <v>3687.5</v>
      </c>
      <c r="F5" s="15">
        <v>3400</v>
      </c>
      <c r="G5" s="15">
        <f>SUM(D5:F5)/3</f>
        <v>3442.5</v>
      </c>
      <c r="H5" s="15">
        <f>SQRT(H19)</f>
        <v>226.75702855699976</v>
      </c>
      <c r="I5" s="15">
        <f t="shared" ref="I5:I18" si="0">H5/G5*100</f>
        <v>6.58698703143064</v>
      </c>
    </row>
    <row r="6" spans="1:9" ht="37.5" x14ac:dyDescent="0.25">
      <c r="A6" s="12">
        <v>2</v>
      </c>
      <c r="B6" s="13" t="s">
        <v>19</v>
      </c>
      <c r="C6" s="14"/>
      <c r="D6" s="15">
        <v>1400</v>
      </c>
      <c r="E6" s="15">
        <v>1662.5</v>
      </c>
      <c r="F6" s="15">
        <v>1700</v>
      </c>
      <c r="G6" s="15">
        <f t="shared" ref="G6:G17" si="1">SUM(D6:F6)/3</f>
        <v>1587.5</v>
      </c>
      <c r="H6" s="15">
        <f t="shared" ref="H6:H17" si="2">SQRT(H20)</f>
        <v>163.45871038277525</v>
      </c>
      <c r="I6" s="15">
        <f t="shared" si="0"/>
        <v>10.296611677655134</v>
      </c>
    </row>
    <row r="7" spans="1:9" ht="37.5" x14ac:dyDescent="0.25">
      <c r="A7" s="12">
        <v>3</v>
      </c>
      <c r="B7" s="13" t="s">
        <v>19</v>
      </c>
      <c r="C7" s="14"/>
      <c r="D7" s="15">
        <v>2920</v>
      </c>
      <c r="E7" s="15">
        <v>3375</v>
      </c>
      <c r="F7" s="15">
        <v>2933.33</v>
      </c>
      <c r="G7" s="15">
        <f t="shared" si="1"/>
        <v>3076.11</v>
      </c>
      <c r="H7" s="15">
        <f t="shared" si="2"/>
        <v>258.93212682091036</v>
      </c>
      <c r="I7" s="15">
        <f t="shared" si="0"/>
        <v>8.4175184509302454</v>
      </c>
    </row>
    <row r="8" spans="1:9" ht="37.5" x14ac:dyDescent="0.25">
      <c r="A8" s="12">
        <v>4</v>
      </c>
      <c r="B8" s="13" t="s">
        <v>19</v>
      </c>
      <c r="C8" s="14"/>
      <c r="D8" s="15">
        <v>2590</v>
      </c>
      <c r="E8" s="15">
        <v>2837.5</v>
      </c>
      <c r="F8" s="15">
        <v>2800</v>
      </c>
      <c r="G8" s="15">
        <f t="shared" si="1"/>
        <v>2742.5</v>
      </c>
      <c r="H8" s="15">
        <f t="shared" si="2"/>
        <v>133.39321571954099</v>
      </c>
      <c r="I8" s="15">
        <f t="shared" si="0"/>
        <v>4.8639276470206374</v>
      </c>
    </row>
    <row r="9" spans="1:9" ht="37.5" x14ac:dyDescent="0.25">
      <c r="A9" s="12">
        <v>5</v>
      </c>
      <c r="B9" s="13" t="s">
        <v>19</v>
      </c>
      <c r="C9" s="14"/>
      <c r="D9" s="15">
        <v>3240</v>
      </c>
      <c r="E9" s="15">
        <v>3575</v>
      </c>
      <c r="F9" s="15">
        <v>3183.33</v>
      </c>
      <c r="G9" s="15">
        <f t="shared" si="1"/>
        <v>3332.7766666666666</v>
      </c>
      <c r="H9" s="15">
        <f t="shared" si="2"/>
        <v>211.67659207700163</v>
      </c>
      <c r="I9" s="15">
        <f t="shared" si="0"/>
        <v>6.35135843916939</v>
      </c>
    </row>
    <row r="10" spans="1:9" ht="37.5" x14ac:dyDescent="0.25">
      <c r="A10" s="12">
        <v>6</v>
      </c>
      <c r="B10" s="13" t="s">
        <v>19</v>
      </c>
      <c r="C10" s="14"/>
      <c r="D10" s="15">
        <v>6280</v>
      </c>
      <c r="E10" s="15">
        <v>6825</v>
      </c>
      <c r="F10" s="15">
        <v>7133.33</v>
      </c>
      <c r="G10" s="15">
        <f t="shared" si="1"/>
        <v>6746.1100000000006</v>
      </c>
      <c r="H10" s="15">
        <f t="shared" si="2"/>
        <v>432.10038914585573</v>
      </c>
      <c r="I10" s="15">
        <f t="shared" si="0"/>
        <v>6.4051785272676502</v>
      </c>
    </row>
    <row r="11" spans="1:9" ht="37.5" x14ac:dyDescent="0.25">
      <c r="A11" s="12">
        <v>7</v>
      </c>
      <c r="B11" s="13" t="s">
        <v>19</v>
      </c>
      <c r="C11" s="14"/>
      <c r="D11" s="15">
        <v>3000</v>
      </c>
      <c r="E11" s="15">
        <v>3412.5</v>
      </c>
      <c r="F11" s="15">
        <v>3466.66</v>
      </c>
      <c r="G11" s="15">
        <f t="shared" si="1"/>
        <v>3293.0533333333333</v>
      </c>
      <c r="H11" s="15">
        <f t="shared" si="2"/>
        <v>255.23228348571681</v>
      </c>
      <c r="I11" s="15">
        <f t="shared" si="0"/>
        <v>7.7506270822332111</v>
      </c>
    </row>
    <row r="12" spans="1:9" ht="37.5" x14ac:dyDescent="0.25">
      <c r="A12" s="12">
        <v>8</v>
      </c>
      <c r="B12" s="13" t="s">
        <v>19</v>
      </c>
      <c r="C12" s="14"/>
      <c r="D12" s="15">
        <v>7560</v>
      </c>
      <c r="E12" s="15">
        <v>8300</v>
      </c>
      <c r="F12" s="15">
        <v>7866.66</v>
      </c>
      <c r="G12" s="15">
        <f t="shared" si="1"/>
        <v>7908.8866666666663</v>
      </c>
      <c r="H12" s="15">
        <f t="shared" si="2"/>
        <v>371.80279521990326</v>
      </c>
      <c r="I12" s="15">
        <f t="shared" si="0"/>
        <v>4.7010762815318712</v>
      </c>
    </row>
    <row r="13" spans="1:9" ht="37.5" x14ac:dyDescent="0.25">
      <c r="A13" s="12">
        <v>9</v>
      </c>
      <c r="B13" s="13" t="s">
        <v>19</v>
      </c>
      <c r="C13" s="14"/>
      <c r="D13" s="15">
        <v>4140</v>
      </c>
      <c r="E13" s="15">
        <v>6387.5</v>
      </c>
      <c r="F13" s="15">
        <v>4500</v>
      </c>
      <c r="G13" s="15">
        <f t="shared" si="1"/>
        <v>5009.166666666667</v>
      </c>
      <c r="H13" s="15">
        <f t="shared" si="2"/>
        <v>1207.1669658060287</v>
      </c>
      <c r="I13" s="15">
        <f t="shared" si="0"/>
        <v>24.099157527320482</v>
      </c>
    </row>
    <row r="14" spans="1:9" ht="37.5" x14ac:dyDescent="0.25">
      <c r="A14" s="12">
        <v>10</v>
      </c>
      <c r="B14" s="13" t="s">
        <v>19</v>
      </c>
      <c r="C14" s="14"/>
      <c r="D14" s="15">
        <v>4210</v>
      </c>
      <c r="E14" s="15">
        <v>4676.25</v>
      </c>
      <c r="F14" s="15">
        <v>4439.33</v>
      </c>
      <c r="G14" s="15">
        <f t="shared" si="1"/>
        <v>4441.8599999999997</v>
      </c>
      <c r="H14" s="15">
        <f t="shared" si="2"/>
        <v>233.13529612651962</v>
      </c>
      <c r="I14" s="15">
        <f t="shared" si="0"/>
        <v>5.2485962215495228</v>
      </c>
    </row>
    <row r="15" spans="1:9" ht="37.5" x14ac:dyDescent="0.25">
      <c r="A15" s="12">
        <v>11</v>
      </c>
      <c r="B15" s="13" t="s">
        <v>19</v>
      </c>
      <c r="C15" s="14"/>
      <c r="D15" s="15">
        <v>4160</v>
      </c>
      <c r="E15" s="15">
        <v>4650</v>
      </c>
      <c r="F15" s="15">
        <v>4300</v>
      </c>
      <c r="G15" s="15">
        <f t="shared" si="1"/>
        <v>4370</v>
      </c>
      <c r="H15" s="15">
        <f t="shared" si="2"/>
        <v>252.38858928247924</v>
      </c>
      <c r="I15" s="15">
        <f t="shared" si="0"/>
        <v>5.775482592276413</v>
      </c>
    </row>
    <row r="16" spans="1:9" ht="37.5" x14ac:dyDescent="0.25">
      <c r="A16" s="12">
        <v>12</v>
      </c>
      <c r="B16" s="13" t="s">
        <v>19</v>
      </c>
      <c r="C16" s="14"/>
      <c r="D16" s="15">
        <v>2590</v>
      </c>
      <c r="E16" s="15">
        <v>2962.5</v>
      </c>
      <c r="F16" s="15">
        <v>3133.33</v>
      </c>
      <c r="G16" s="15">
        <f t="shared" si="1"/>
        <v>2895.2766666666666</v>
      </c>
      <c r="H16" s="15">
        <f t="shared" si="2"/>
        <v>277.83287176526346</v>
      </c>
      <c r="I16" s="15">
        <f t="shared" si="0"/>
        <v>9.5960733205207838</v>
      </c>
    </row>
    <row r="17" spans="1:9" ht="37.5" x14ac:dyDescent="0.25">
      <c r="A17" s="12">
        <v>13</v>
      </c>
      <c r="B17" s="13" t="s">
        <v>19</v>
      </c>
      <c r="C17" s="14"/>
      <c r="D17" s="15">
        <v>2590</v>
      </c>
      <c r="E17" s="15">
        <v>2937.5</v>
      </c>
      <c r="F17" s="15">
        <v>2700</v>
      </c>
      <c r="G17" s="15">
        <f t="shared" si="1"/>
        <v>2742.5</v>
      </c>
      <c r="H17" s="15">
        <f t="shared" si="2"/>
        <v>177.60560238911384</v>
      </c>
      <c r="I17" s="15">
        <f t="shared" si="0"/>
        <v>6.4760474891199209</v>
      </c>
    </row>
    <row r="18" spans="1:9" ht="37.5" x14ac:dyDescent="0.25">
      <c r="A18" s="12">
        <v>14</v>
      </c>
      <c r="B18" s="13" t="s">
        <v>19</v>
      </c>
      <c r="C18" s="14"/>
      <c r="D18" s="15">
        <v>2270</v>
      </c>
      <c r="E18" s="15">
        <v>2650</v>
      </c>
      <c r="F18" s="15">
        <v>2466.67</v>
      </c>
      <c r="G18" s="15">
        <v>2462.2199999999998</v>
      </c>
      <c r="H18" s="15">
        <f>SQRT(H20)</f>
        <v>163.45871038277525</v>
      </c>
      <c r="I18" s="15">
        <f t="shared" si="0"/>
        <v>6.6386720269827739</v>
      </c>
    </row>
    <row r="19" spans="1:9" ht="18.75" x14ac:dyDescent="0.3">
      <c r="B19" s="16" t="s">
        <v>20</v>
      </c>
      <c r="C19" s="10"/>
      <c r="D19" s="10"/>
      <c r="E19" s="10"/>
      <c r="F19" s="10"/>
      <c r="G19" s="10"/>
      <c r="H19" s="11">
        <f>(POWER(G5-D5,2)+POWER(G5-E5,2)+POWER(G5-F5,2))/2</f>
        <v>51418.75</v>
      </c>
      <c r="I19" s="10"/>
    </row>
    <row r="20" spans="1:9" ht="18.75" x14ac:dyDescent="0.3">
      <c r="B20" s="16"/>
      <c r="C20" s="10"/>
      <c r="D20" s="10"/>
      <c r="E20" s="10"/>
      <c r="F20" s="10"/>
      <c r="G20" s="10"/>
      <c r="H20" s="11">
        <f t="shared" ref="H20:H32" si="3">(POWER(G6-D6,2)+POWER(G6-E6,2)+POWER(G6-F6,2))/2</f>
        <v>26718.75</v>
      </c>
      <c r="I20" s="10"/>
    </row>
    <row r="21" spans="1:9" x14ac:dyDescent="0.25">
      <c r="H21" s="11">
        <f t="shared" si="3"/>
        <v>67045.846300000005</v>
      </c>
    </row>
    <row r="22" spans="1:9" x14ac:dyDescent="0.25">
      <c r="H22" s="11">
        <f t="shared" si="3"/>
        <v>17793.75</v>
      </c>
    </row>
    <row r="23" spans="1:9" x14ac:dyDescent="0.25">
      <c r="H23" s="11">
        <f t="shared" si="3"/>
        <v>44806.979633333343</v>
      </c>
    </row>
    <row r="24" spans="1:9" x14ac:dyDescent="0.25">
      <c r="H24" s="11">
        <f t="shared" si="3"/>
        <v>186710.74629999997</v>
      </c>
    </row>
    <row r="25" spans="1:9" x14ac:dyDescent="0.25">
      <c r="H25" s="11">
        <f t="shared" si="3"/>
        <v>65143.518533333307</v>
      </c>
    </row>
    <row r="26" spans="1:9" x14ac:dyDescent="0.25">
      <c r="H26" s="11">
        <f t="shared" si="3"/>
        <v>138237.31853333334</v>
      </c>
    </row>
    <row r="27" spans="1:9" x14ac:dyDescent="0.25">
      <c r="H27" s="11">
        <f t="shared" si="3"/>
        <v>1457252.0833333335</v>
      </c>
    </row>
    <row r="28" spans="1:9" x14ac:dyDescent="0.25">
      <c r="H28" s="11">
        <f t="shared" si="3"/>
        <v>54352.066299999999</v>
      </c>
    </row>
    <row r="29" spans="1:9" x14ac:dyDescent="0.25">
      <c r="H29" s="11">
        <f t="shared" si="3"/>
        <v>63700</v>
      </c>
    </row>
    <row r="30" spans="1:9" x14ac:dyDescent="0.25">
      <c r="H30" s="11">
        <f t="shared" si="3"/>
        <v>77191.104633333322</v>
      </c>
    </row>
    <row r="31" spans="1:9" x14ac:dyDescent="0.25">
      <c r="H31" s="11">
        <f t="shared" si="3"/>
        <v>31543.75</v>
      </c>
    </row>
    <row r="32" spans="1:9" x14ac:dyDescent="0.25">
      <c r="H32" s="11">
        <f t="shared" si="3"/>
        <v>36114.829650000007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расчет</vt:lpstr>
      <vt:lpstr>множество</vt:lpstr>
      <vt:lpstr>расчет!Область_печати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avzabelina</dc:creator>
  <cp:lastModifiedBy>Ира</cp:lastModifiedBy>
  <cp:lastPrinted>2021-02-20T07:58:27Z</cp:lastPrinted>
  <dcterms:created xsi:type="dcterms:W3CDTF">2018-08-03T06:39:43Z</dcterms:created>
  <dcterms:modified xsi:type="dcterms:W3CDTF">2023-09-19T09:55:18Z</dcterms:modified>
</cp:coreProperties>
</file>